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'BSheet'!$A$1:$F$69</definedName>
    <definedName name="_xlnm.Print_Area" localSheetId="3">'CF'!$A$1:$F$67</definedName>
    <definedName name="_xlnm.Print_Area" localSheetId="2">'Equity'!$A$1:$R$53</definedName>
    <definedName name="_xlnm.Print_Area" localSheetId="0">'Income'!$A$1:$F$58</definedName>
  </definedNames>
  <calcPr fullCalcOnLoad="1"/>
</workbook>
</file>

<file path=xl/sharedStrings.xml><?xml version="1.0" encoding="utf-8"?>
<sst xmlns="http://schemas.openxmlformats.org/spreadsheetml/2006/main" count="229" uniqueCount="161">
  <si>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</si>
  <si>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</si>
  <si>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</si>
  <si>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</si>
  <si>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</si>
  <si>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</si>
  <si>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</si>
  <si>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</si>
  <si>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</si>
  <si>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</si>
  <si>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</si>
  <si>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</si>
  <si>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</si>
  <si>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</si>
  <si>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</si>
  <si>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</si>
  <si>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</si>
  <si>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</si>
  <si>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</si>
  <si>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</si>
  <si>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</si>
  <si>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</si>
  <si>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Reserves</t>
  </si>
  <si>
    <t>Share Capital</t>
  </si>
  <si>
    <t xml:space="preserve">Non Distributable </t>
  </si>
  <si>
    <t>Distributable</t>
  </si>
  <si>
    <t>Capital Reserves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</si>
  <si>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</si>
  <si>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</si>
  <si>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</si>
  <si>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</si>
  <si>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</si>
  <si>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Dividends received</t>
  </si>
  <si>
    <t>Interest received</t>
  </si>
  <si>
    <t>Investment in associated companies</t>
  </si>
  <si>
    <t>Interest paid</t>
  </si>
  <si>
    <t>Drawdown of borrowings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</si>
  <si>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</si>
  <si>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</si>
  <si>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</si>
  <si>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</si>
  <si>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</si>
  <si>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</si>
  <si>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</si>
  <si>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</si>
  <si>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</si>
  <si>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</si>
  <si>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</si>
  <si>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</si>
  <si>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</si>
  <si>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</si>
  <si>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</si>
  <si>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</si>
  <si>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</si>
  <si>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Unaudited Condensed Consolidated Income Statements</t>
  </si>
  <si>
    <t>Amount due from holding company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</si>
  <si>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</si>
  <si>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</si>
  <si>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</si>
  <si>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</si>
  <si>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</si>
  <si>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</si>
  <si>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</si>
  <si>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</si>
  <si>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financial statements)</t>
  </si>
  <si>
    <t xml:space="preserve">Amount due to holding company 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</si>
  <si>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</si>
  <si>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</si>
  <si>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</si>
  <si>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</si>
  <si>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</si>
  <si>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</si>
  <si>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>Disposal of subsidiary companies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</si>
  <si>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</si>
  <si>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</si>
  <si>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</si>
  <si>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</si>
  <si>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</si>
  <si>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</si>
  <si>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Sub-total</t>
  </si>
  <si>
    <t>Attributable to Equity Holders of the Parent</t>
  </si>
  <si>
    <t>Minority Interests</t>
  </si>
  <si>
    <t>Total Equity</t>
  </si>
  <si>
    <t>At 1 January 2006</t>
  </si>
  <si>
    <t>Investment properties</t>
  </si>
  <si>
    <t>Equity attributable to equity holders of the parent</t>
  </si>
  <si>
    <t>ASSETS</t>
  </si>
  <si>
    <t>Non-current assets</t>
  </si>
  <si>
    <t>Current assets</t>
  </si>
  <si>
    <t>Non-current liabilities</t>
  </si>
  <si>
    <t>Current liabilities</t>
  </si>
  <si>
    <t>Operating profit before working capital changes</t>
  </si>
  <si>
    <t>Net cash generated from operating activities</t>
  </si>
  <si>
    <t xml:space="preserve">Net Assets Per Ordinary Share (RM)  </t>
  </si>
  <si>
    <t>Cash Flows From Operating Activities</t>
  </si>
  <si>
    <t>Cash Flows From Investing Activities</t>
  </si>
  <si>
    <t>Cash Flows From Financing Activities</t>
  </si>
  <si>
    <t>Concession assets</t>
  </si>
  <si>
    <t>Intangible asset</t>
  </si>
  <si>
    <t>Proceeds from disposal of property, plant and equipment</t>
  </si>
  <si>
    <t>Land held for property development</t>
  </si>
  <si>
    <t>Property development costs</t>
  </si>
  <si>
    <t>Other income</t>
  </si>
  <si>
    <t>Other expenses</t>
  </si>
  <si>
    <t>Share of profit of joint venture</t>
  </si>
  <si>
    <t>Statements for the year ended 31 December 2006 and the accompanying explanatory notes attached to the interim</t>
  </si>
  <si>
    <t>Profit before tax</t>
  </si>
  <si>
    <t>Profit for the period</t>
  </si>
  <si>
    <t>At 1 January 2007</t>
  </si>
  <si>
    <t>Revaluation Reserves</t>
  </si>
  <si>
    <t>Other Reserves</t>
  </si>
  <si>
    <t>Disposal of a subsidiary company</t>
  </si>
  <si>
    <t xml:space="preserve"> for the year ended 31 December 2006 and the accompanying explanatory notes attached to the interim financial statements)</t>
  </si>
  <si>
    <t>Prepaid land lease payments</t>
  </si>
  <si>
    <t xml:space="preserve">Financial Statements for the year ended 31 December 2006 and the accompanying explanatory notes </t>
  </si>
  <si>
    <t>Income received from joint venture</t>
  </si>
  <si>
    <t xml:space="preserve">Earnings per share attributable to </t>
  </si>
  <si>
    <t>Audited</t>
  </si>
  <si>
    <t>Deferred membership income</t>
  </si>
  <si>
    <t>Deferred tax liabilities</t>
  </si>
  <si>
    <t>Effects of adopting FRS 3</t>
  </si>
  <si>
    <t>Net profit for the period</t>
  </si>
  <si>
    <t>Cash generated from operating activities</t>
  </si>
  <si>
    <t>Net cash (used in)/generated from financing activities</t>
  </si>
  <si>
    <t>Net (decrease)/increase in cash and cash equivalents</t>
  </si>
  <si>
    <t>Operating profit</t>
  </si>
  <si>
    <t>Share of profit of associates</t>
  </si>
  <si>
    <t>Income tax</t>
  </si>
  <si>
    <t>Investments in associates</t>
  </si>
  <si>
    <t>Dividend for the financial year ended 31 December 2006</t>
  </si>
  <si>
    <t>Dividend for the financial year ended 31 December 2005</t>
  </si>
  <si>
    <t>Acquisition of a subsidiary company</t>
  </si>
  <si>
    <t>Net current assets</t>
  </si>
  <si>
    <t>EQUITY</t>
  </si>
  <si>
    <t>- 5 -</t>
  </si>
  <si>
    <t>- 6 -</t>
  </si>
  <si>
    <t>For the quarter ended 30 September 2007</t>
  </si>
  <si>
    <t>KLSE 3rd Quarter 2007:Income Statement KPS-3rd Quarter 2007(Income)</t>
  </si>
  <si>
    <t>20/11/2007</t>
  </si>
  <si>
    <t>KLSE 3rd Quarter 2007:Income Statement KPS-3rd Quarter 2007(Bsheet)</t>
  </si>
  <si>
    <t>As at 30 September 2007</t>
  </si>
  <si>
    <t>Share Premium</t>
  </si>
  <si>
    <t>At 30 September 2007</t>
  </si>
  <si>
    <t>At 30 September 2006</t>
  </si>
  <si>
    <t>KLSE 3rd Quarter 2007:ncome Statement KPS-3rd Quarter 2007(Equity)</t>
  </si>
  <si>
    <t>Additional paid-up of a subsidiary company</t>
  </si>
  <si>
    <t>Issue of ordinary shares pursuant to exercise of share options</t>
  </si>
  <si>
    <t>Recognition of share options expenses</t>
  </si>
  <si>
    <t>Arising from acquisition of additional interest in subsidiaries</t>
  </si>
  <si>
    <t>Disposal of a subsidiary</t>
  </si>
  <si>
    <t>Dividend paid to minority interest</t>
  </si>
  <si>
    <t>30 Sept 2007</t>
  </si>
  <si>
    <t>30 Sept 2006</t>
  </si>
  <si>
    <t>Tax refund</t>
  </si>
  <si>
    <t>Purchase of concession assets</t>
  </si>
  <si>
    <t>Net cash used in investing activities</t>
  </si>
  <si>
    <t>Dividend paid</t>
  </si>
  <si>
    <t>Issuance of shares</t>
  </si>
  <si>
    <t>KLSE 3rd Quarter 2007:Income Statement KPS-3rd Quarter 2007(CF)</t>
  </si>
  <si>
    <t>Cash and cash equivalents at 30 September</t>
  </si>
  <si>
    <t>For the period ended 30 September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</si>
</sst>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0" fontId="1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5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Font="1" applyBorder="1" applyAlignment="1">
      <alignment/>
    </xf>
    <xf numFmtId="164" fontId="0" fillId="0" borderId="0" xfId="15" applyNumberFormat="1" applyFont="1" applyAlignment="1">
      <alignment horizontal="center"/>
    </xf>
    <xf numFmtId="170" fontId="1" fillId="0" borderId="5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54</v>
      </c>
      <c r="B4" s="1"/>
      <c r="C4" s="1"/>
      <c r="D4" s="1"/>
      <c r="E4" s="1"/>
      <c r="F4" s="1"/>
    </row>
    <row r="5" spans="1:6" ht="15.75">
      <c r="A5" s="11" t="s">
        <v>136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45</v>
      </c>
      <c r="C7" s="2"/>
      <c r="D7" s="2"/>
      <c r="E7" s="2" t="s">
        <v>58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47</v>
      </c>
      <c r="D9" s="2"/>
      <c r="E9" s="3" t="s">
        <v>2</v>
      </c>
      <c r="F9" s="3" t="s">
        <v>47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49">
        <v>39355</v>
      </c>
      <c r="C12" s="49">
        <v>38990</v>
      </c>
      <c r="D12" s="2"/>
      <c r="E12" s="49">
        <v>39355</v>
      </c>
      <c r="F12" s="49">
        <v>38990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86961</v>
      </c>
      <c r="C15" s="9">
        <v>87799</v>
      </c>
      <c r="D15" s="4"/>
      <c r="E15" s="4">
        <v>271818</v>
      </c>
      <c r="F15" s="9">
        <v>279698</v>
      </c>
    </row>
    <row r="16" spans="2:6" ht="12.75">
      <c r="B16" s="4"/>
      <c r="C16" s="10"/>
      <c r="D16" s="4"/>
      <c r="E16" s="4"/>
      <c r="F16" s="4"/>
    </row>
    <row r="17" spans="1:6" ht="12.75">
      <c r="A17" t="s">
        <v>60</v>
      </c>
      <c r="B17" s="7">
        <v>-37528</v>
      </c>
      <c r="C17" s="37">
        <v>-54112</v>
      </c>
      <c r="D17" s="4"/>
      <c r="E17" s="7">
        <v>-139914</v>
      </c>
      <c r="F17" s="7">
        <v>-193931</v>
      </c>
    </row>
    <row r="18" spans="1:6" ht="19.5" customHeight="1">
      <c r="A18" t="s">
        <v>61</v>
      </c>
      <c r="B18" s="4">
        <f>SUM(B15:B17)</f>
        <v>49433</v>
      </c>
      <c r="C18" s="4">
        <f>SUM(C15:C17)</f>
        <v>33687</v>
      </c>
      <c r="D18" s="4"/>
      <c r="E18" s="4">
        <f>SUM(E15:E17)</f>
        <v>131904</v>
      </c>
      <c r="F18" s="4">
        <f>SUM(F15:F17)</f>
        <v>85767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102</v>
      </c>
      <c r="B20" s="4">
        <v>15309</v>
      </c>
      <c r="C20" s="9">
        <v>9441</v>
      </c>
      <c r="D20" s="4"/>
      <c r="E20" s="4">
        <v>49733</v>
      </c>
      <c r="F20" s="9">
        <v>30273</v>
      </c>
    </row>
    <row r="21" spans="1:6" ht="12.75">
      <c r="A21" t="s">
        <v>44</v>
      </c>
      <c r="B21" s="4"/>
      <c r="C21" s="10"/>
      <c r="D21" s="4"/>
      <c r="E21" s="4"/>
      <c r="F21" s="4"/>
    </row>
    <row r="22" spans="1:6" ht="12.75">
      <c r="A22" t="s">
        <v>103</v>
      </c>
      <c r="B22" s="7">
        <v>-27761</v>
      </c>
      <c r="C22" s="26">
        <v>-26530</v>
      </c>
      <c r="D22" s="4"/>
      <c r="E22" s="7">
        <v>-82217</v>
      </c>
      <c r="F22" s="26">
        <v>-72666</v>
      </c>
    </row>
    <row r="23" spans="1:6" ht="19.5" customHeight="1">
      <c r="A23" t="s">
        <v>125</v>
      </c>
      <c r="B23" s="4">
        <f>SUM(B18:B22)</f>
        <v>36981</v>
      </c>
      <c r="C23" s="4">
        <f>SUM(C18:C22)</f>
        <v>16598</v>
      </c>
      <c r="D23" s="4"/>
      <c r="E23" s="4">
        <f>SUM(E18:E22)</f>
        <v>99420</v>
      </c>
      <c r="F23" s="4">
        <f>SUM(F18:F22)</f>
        <v>43374</v>
      </c>
    </row>
    <row r="24" spans="2:6" ht="12.75">
      <c r="B24" s="4"/>
      <c r="C24" s="4"/>
      <c r="D24" s="4"/>
      <c r="E24" s="4"/>
      <c r="F24" s="4"/>
    </row>
    <row r="25" spans="1:6" ht="12.75">
      <c r="A25" t="s">
        <v>11</v>
      </c>
      <c r="B25" s="4">
        <v>-28511</v>
      </c>
      <c r="C25" s="9">
        <v>-24093</v>
      </c>
      <c r="D25" s="4"/>
      <c r="E25" s="4">
        <v>-84349</v>
      </c>
      <c r="F25" s="9">
        <v>-55350</v>
      </c>
    </row>
    <row r="26" spans="2:6" ht="12.75">
      <c r="B26" s="4"/>
      <c r="C26" s="4"/>
      <c r="D26" s="4"/>
      <c r="E26" s="4"/>
      <c r="F26" s="4"/>
    </row>
    <row r="27" spans="1:6" ht="12.75">
      <c r="A27" t="s">
        <v>126</v>
      </c>
      <c r="B27" s="4">
        <v>2518</v>
      </c>
      <c r="C27" s="9">
        <v>11748</v>
      </c>
      <c r="D27" s="4"/>
      <c r="E27" s="4">
        <v>20261</v>
      </c>
      <c r="F27" s="9">
        <v>33483</v>
      </c>
    </row>
    <row r="28" spans="2:6" ht="12.75">
      <c r="B28" s="4"/>
      <c r="C28" s="4"/>
      <c r="D28" s="4"/>
      <c r="E28" s="4"/>
      <c r="F28" s="4"/>
    </row>
    <row r="29" spans="1:6" ht="12.75">
      <c r="A29" t="s">
        <v>104</v>
      </c>
      <c r="B29" s="7">
        <v>0</v>
      </c>
      <c r="C29" s="26">
        <v>0</v>
      </c>
      <c r="D29" s="4"/>
      <c r="E29" s="7">
        <v>3000</v>
      </c>
      <c r="F29" s="26">
        <v>9000</v>
      </c>
    </row>
    <row r="30" spans="1:6" ht="19.5" customHeight="1">
      <c r="A30" t="s">
        <v>106</v>
      </c>
      <c r="B30" s="4">
        <f>SUM(B23:B29)</f>
        <v>10988</v>
      </c>
      <c r="C30" s="4">
        <f>SUM(C23:C29)</f>
        <v>4253</v>
      </c>
      <c r="D30" s="4"/>
      <c r="E30" s="4">
        <f>SUM(E23:E29)</f>
        <v>38332</v>
      </c>
      <c r="F30" s="4">
        <f>SUM(F23:F29)</f>
        <v>30507</v>
      </c>
    </row>
    <row r="31" spans="2:6" ht="12.75">
      <c r="B31" s="4"/>
      <c r="C31" s="4"/>
      <c r="D31" s="4"/>
      <c r="E31" s="4"/>
      <c r="F31" s="4"/>
    </row>
    <row r="32" spans="1:6" ht="12.75">
      <c r="A32" t="s">
        <v>127</v>
      </c>
      <c r="B32" s="7">
        <v>-8448</v>
      </c>
      <c r="C32" s="26">
        <v>1786</v>
      </c>
      <c r="D32" s="4"/>
      <c r="E32" s="7">
        <v>-15853</v>
      </c>
      <c r="F32" s="26">
        <v>-5262</v>
      </c>
    </row>
    <row r="33" spans="1:6" ht="19.5" customHeight="1" thickBot="1">
      <c r="A33" t="s">
        <v>107</v>
      </c>
      <c r="B33" s="46">
        <f>SUM(B30:B32)</f>
        <v>2540</v>
      </c>
      <c r="C33" s="46">
        <f>SUM(C30:C32)</f>
        <v>6039</v>
      </c>
      <c r="D33" s="4"/>
      <c r="E33" s="46">
        <f>SUM(E30:E32)</f>
        <v>22479</v>
      </c>
      <c r="F33" s="46">
        <f>SUM(F30:F32)</f>
        <v>25245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73</v>
      </c>
      <c r="B36" s="4"/>
      <c r="C36" s="4"/>
      <c r="D36" s="4"/>
      <c r="E36" s="4"/>
      <c r="F36" s="4"/>
    </row>
    <row r="37" spans="1:6" ht="12.75">
      <c r="A37" t="s">
        <v>75</v>
      </c>
      <c r="B37" s="4">
        <v>1119</v>
      </c>
      <c r="C37" s="4">
        <v>5995</v>
      </c>
      <c r="D37" s="4"/>
      <c r="E37" s="4">
        <v>22493</v>
      </c>
      <c r="F37" s="4">
        <v>25909</v>
      </c>
    </row>
    <row r="38" spans="1:6" ht="12.75">
      <c r="A38" t="s">
        <v>76</v>
      </c>
      <c r="B38" s="7">
        <f>B33-B37</f>
        <v>1421</v>
      </c>
      <c r="C38" s="7">
        <f>C33-C37</f>
        <v>44</v>
      </c>
      <c r="D38" s="4">
        <v>3.7</v>
      </c>
      <c r="E38" s="7">
        <f>E33-E37</f>
        <v>-14</v>
      </c>
      <c r="F38" s="7">
        <f>F33-F37</f>
        <v>-664</v>
      </c>
    </row>
    <row r="39" spans="1:6" ht="19.5" customHeight="1" thickBot="1">
      <c r="A39" t="s">
        <v>44</v>
      </c>
      <c r="B39" s="8">
        <f>SUM(B37:B38)</f>
        <v>2540</v>
      </c>
      <c r="C39" s="8">
        <f>SUM(C37:C38)</f>
        <v>6039</v>
      </c>
      <c r="D39" s="4"/>
      <c r="E39" s="8">
        <f>SUM(E37:E38)</f>
        <v>22479</v>
      </c>
      <c r="F39" s="8">
        <f>SUM(F37:F38)</f>
        <v>25245</v>
      </c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t="s">
        <v>116</v>
      </c>
      <c r="B42" s="4"/>
      <c r="C42" s="4"/>
      <c r="D42" s="4"/>
      <c r="E42" s="4"/>
      <c r="F42" s="4"/>
    </row>
    <row r="43" spans="1:6" ht="12.75">
      <c r="A43" t="s">
        <v>74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1:6" ht="12.75">
      <c r="A45" t="s">
        <v>77</v>
      </c>
      <c r="B45" s="36">
        <f>B37/440816*100</f>
        <v>0.2538474102573409</v>
      </c>
      <c r="C45" s="36">
        <f>C37/431404*100</f>
        <v>1.389648681977914</v>
      </c>
      <c r="D45" s="36">
        <v>3.7</v>
      </c>
      <c r="E45" s="36">
        <f>E37/440816*100</f>
        <v>5.102582483394432</v>
      </c>
      <c r="F45" s="36">
        <f>F37/431404*100</f>
        <v>6.005739399727402</v>
      </c>
    </row>
    <row r="46" spans="2:6" ht="12.75">
      <c r="B46" s="4"/>
      <c r="C46" s="4"/>
      <c r="D46" s="4"/>
      <c r="E46" s="4"/>
      <c r="F46" s="4"/>
    </row>
    <row r="47" spans="1:6" ht="12.75">
      <c r="A47" t="s">
        <v>78</v>
      </c>
      <c r="B47" s="53">
        <f>B37/458700*100</f>
        <v>0.24395029431000656</v>
      </c>
      <c r="C47" s="9">
        <v>0</v>
      </c>
      <c r="D47" s="10"/>
      <c r="E47" s="53">
        <f>E37/458700*100</f>
        <v>4.9036407237846085</v>
      </c>
      <c r="F47" s="9">
        <v>0</v>
      </c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1:6" ht="12.75">
      <c r="A51" t="s">
        <v>71</v>
      </c>
      <c r="B51" s="4"/>
      <c r="C51" s="4"/>
      <c r="D51" s="4"/>
      <c r="E51" s="4"/>
      <c r="F51" s="4"/>
    </row>
    <row r="52" spans="1:6" ht="12.75">
      <c r="A52" t="s">
        <v>105</v>
      </c>
      <c r="B52" s="4"/>
      <c r="C52" s="4"/>
      <c r="D52" s="4"/>
      <c r="E52" s="4"/>
      <c r="F52" s="4"/>
    </row>
    <row r="53" spans="1:6" ht="12.75">
      <c r="A53" t="s">
        <v>64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1:6" ht="12.75">
      <c r="A55" s="32" t="s">
        <v>44</v>
      </c>
      <c r="B55" s="4"/>
      <c r="C55" s="4"/>
      <c r="D55" s="4"/>
      <c r="E55" s="4"/>
      <c r="F55" s="4"/>
    </row>
    <row r="56" spans="2:6" ht="12.75">
      <c r="B56" s="4"/>
      <c r="C56" s="29" t="s">
        <v>69</v>
      </c>
      <c r="D56" s="4"/>
      <c r="E56" s="4"/>
      <c r="F56" s="4"/>
    </row>
    <row r="57" spans="1:6" ht="12.75">
      <c r="A57" s="31" t="s">
        <v>137</v>
      </c>
      <c r="B57" s="4"/>
      <c r="C57" s="4"/>
      <c r="D57" s="4"/>
      <c r="E57" s="4"/>
      <c r="F57" s="4"/>
    </row>
    <row r="58" spans="1:6" ht="12.75">
      <c r="A58" s="33" t="s">
        <v>138</v>
      </c>
      <c r="B58" s="4"/>
      <c r="C58" s="4"/>
      <c r="D58" s="4"/>
      <c r="E58" s="4"/>
      <c r="F58" s="4"/>
    </row>
    <row r="59" spans="1:6" ht="12.75">
      <c r="A59" s="31" t="s">
        <v>44</v>
      </c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34">
      <selection activeCell="F55" sqref="F55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59</v>
      </c>
      <c r="B4" s="11"/>
      <c r="C4" s="11"/>
    </row>
    <row r="5" spans="1:3" ht="15" customHeight="1">
      <c r="A5" s="11" t="s">
        <v>140</v>
      </c>
      <c r="B5" s="11"/>
      <c r="C5" s="11"/>
    </row>
    <row r="6" spans="1:6" ht="12.75" customHeight="1">
      <c r="A6" s="11"/>
      <c r="B6" s="11"/>
      <c r="C6" s="11"/>
      <c r="F6" s="12" t="s">
        <v>117</v>
      </c>
    </row>
    <row r="7" spans="4:6" ht="12.75" customHeight="1">
      <c r="D7" s="44">
        <v>39355</v>
      </c>
      <c r="F7" s="44">
        <v>39082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86</v>
      </c>
      <c r="D9" s="12"/>
      <c r="E9" s="12"/>
      <c r="F9" s="12"/>
    </row>
    <row r="10" spans="1:6" ht="12.75" customHeight="1">
      <c r="A10" s="1" t="s">
        <v>87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211773</v>
      </c>
      <c r="F11" s="47">
        <v>218474</v>
      </c>
    </row>
    <row r="12" spans="1:6" ht="12.75" customHeight="1">
      <c r="A12" s="13" t="s">
        <v>113</v>
      </c>
      <c r="B12" s="13"/>
      <c r="C12" s="13"/>
      <c r="D12" s="14">
        <v>39386</v>
      </c>
      <c r="F12" s="47">
        <v>40122</v>
      </c>
    </row>
    <row r="13" spans="1:6" ht="12.75" customHeight="1">
      <c r="A13" s="13" t="s">
        <v>84</v>
      </c>
      <c r="B13" s="13"/>
      <c r="C13" s="13"/>
      <c r="D13" s="14">
        <v>4981</v>
      </c>
      <c r="F13" s="47">
        <v>8080</v>
      </c>
    </row>
    <row r="14" spans="1:6" ht="12.75" customHeight="1">
      <c r="A14" s="13" t="s">
        <v>100</v>
      </c>
      <c r="B14" s="13"/>
      <c r="C14" s="13"/>
      <c r="D14" s="14">
        <v>298701</v>
      </c>
      <c r="F14" s="47">
        <v>354510</v>
      </c>
    </row>
    <row r="15" spans="1:6" ht="12.75" customHeight="1">
      <c r="A15" s="13" t="s">
        <v>97</v>
      </c>
      <c r="B15" s="13"/>
      <c r="C15" s="13"/>
      <c r="D15" s="14">
        <v>104287</v>
      </c>
      <c r="F15" s="14">
        <v>97082</v>
      </c>
    </row>
    <row r="16" spans="1:6" ht="12.75" customHeight="1">
      <c r="A16" s="13" t="s">
        <v>128</v>
      </c>
      <c r="B16" s="13"/>
      <c r="C16" s="13"/>
      <c r="D16" s="14">
        <v>498514</v>
      </c>
      <c r="F16" s="14">
        <v>481888</v>
      </c>
    </row>
    <row r="17" spans="1:6" ht="12.75" customHeight="1">
      <c r="A17" s="13" t="s">
        <v>16</v>
      </c>
      <c r="B17" s="13"/>
      <c r="C17" s="13"/>
      <c r="D17" s="14">
        <v>36692</v>
      </c>
      <c r="F17" s="14">
        <v>39088</v>
      </c>
    </row>
    <row r="18" spans="1:6" ht="12.75" customHeight="1">
      <c r="A18" s="13" t="s">
        <v>98</v>
      </c>
      <c r="B18" s="13"/>
      <c r="C18" s="13"/>
      <c r="D18" s="14">
        <v>361952</v>
      </c>
      <c r="F18" s="14">
        <v>369549</v>
      </c>
    </row>
    <row r="19" spans="1:6" ht="12.75" customHeight="1">
      <c r="A19" s="13" t="s">
        <v>15</v>
      </c>
      <c r="B19" s="13"/>
      <c r="C19" s="13"/>
      <c r="D19" s="14">
        <v>131595</v>
      </c>
      <c r="F19" s="14">
        <v>161017</v>
      </c>
    </row>
    <row r="20" spans="1:6" ht="12.75" customHeight="1">
      <c r="A20" s="13" t="s">
        <v>55</v>
      </c>
      <c r="B20" s="13"/>
      <c r="C20" s="13"/>
      <c r="D20" s="14">
        <v>5500</v>
      </c>
      <c r="F20" s="14">
        <v>5500</v>
      </c>
    </row>
    <row r="21" spans="1:6" ht="12.75" customHeight="1">
      <c r="A21" s="13" t="s">
        <v>63</v>
      </c>
      <c r="B21" s="13"/>
      <c r="C21" s="13"/>
      <c r="D21" s="14">
        <v>111977</v>
      </c>
      <c r="F21" s="14">
        <v>113025</v>
      </c>
    </row>
    <row r="22" spans="1:6" ht="15" customHeight="1">
      <c r="A22" s="13"/>
      <c r="B22" s="13"/>
      <c r="C22" s="13"/>
      <c r="D22" s="15">
        <f>SUM(D11:D21)</f>
        <v>1805358</v>
      </c>
      <c r="F22" s="15">
        <f>SUM(F11:F21)</f>
        <v>1888335</v>
      </c>
    </row>
    <row r="23" spans="1:6" ht="9.75" customHeight="1">
      <c r="A23" s="13"/>
      <c r="B23" s="13"/>
      <c r="C23" s="13"/>
      <c r="D23" s="17"/>
      <c r="F23" s="17"/>
    </row>
    <row r="24" spans="1:6" ht="12.75" customHeight="1">
      <c r="A24" s="1" t="s">
        <v>88</v>
      </c>
      <c r="B24" s="1"/>
      <c r="C24" s="1"/>
      <c r="F24" s="14"/>
    </row>
    <row r="25" spans="1:6" ht="12.75" customHeight="1">
      <c r="A25" s="13" t="s">
        <v>17</v>
      </c>
      <c r="B25" s="13"/>
      <c r="C25" s="13"/>
      <c r="D25" s="14">
        <v>57693</v>
      </c>
      <c r="F25" s="14">
        <v>101510</v>
      </c>
    </row>
    <row r="26" spans="1:6" ht="12.75" customHeight="1">
      <c r="A26" s="13" t="s">
        <v>101</v>
      </c>
      <c r="B26" s="13"/>
      <c r="C26" s="13"/>
      <c r="D26" s="14">
        <v>372212</v>
      </c>
      <c r="F26" s="14">
        <v>352934</v>
      </c>
    </row>
    <row r="27" spans="1:6" ht="12.75" customHeight="1">
      <c r="A27" s="13" t="s">
        <v>18</v>
      </c>
      <c r="B27" s="13"/>
      <c r="C27" s="14" t="s">
        <v>44</v>
      </c>
      <c r="D27" s="14">
        <f>571134+4</f>
        <v>571138</v>
      </c>
      <c r="F27" s="14">
        <v>528205</v>
      </c>
    </row>
    <row r="28" spans="1:6" ht="12.75" customHeight="1">
      <c r="A28" s="13" t="s">
        <v>19</v>
      </c>
      <c r="B28" s="13"/>
      <c r="C28" s="13"/>
      <c r="D28" s="14">
        <v>9500</v>
      </c>
      <c r="F28" s="14">
        <v>13198</v>
      </c>
    </row>
    <row r="29" spans="1:7" ht="12.75" customHeight="1">
      <c r="A29" s="13" t="s">
        <v>41</v>
      </c>
      <c r="B29" s="13"/>
      <c r="C29" s="13"/>
      <c r="D29" s="14">
        <v>197012</v>
      </c>
      <c r="F29" s="14">
        <v>271947</v>
      </c>
      <c r="G29" s="14"/>
    </row>
    <row r="30" spans="1:6" ht="15" customHeight="1">
      <c r="A30" s="13"/>
      <c r="B30" s="13"/>
      <c r="C30" s="13"/>
      <c r="D30" s="15">
        <f>SUM(D25:D29)</f>
        <v>1207555</v>
      </c>
      <c r="F30" s="15">
        <f>SUM(F25:F29)</f>
        <v>1267794</v>
      </c>
    </row>
    <row r="31" spans="1:6" ht="9.75" customHeight="1">
      <c r="A31" s="13"/>
      <c r="B31" s="13"/>
      <c r="C31" s="13"/>
      <c r="D31" s="17"/>
      <c r="F31" s="17"/>
    </row>
    <row r="32" spans="1:6" ht="15" customHeight="1">
      <c r="A32" s="1" t="s">
        <v>90</v>
      </c>
      <c r="B32" s="1"/>
      <c r="C32" s="1"/>
      <c r="F32" s="14"/>
    </row>
    <row r="33" spans="1:6" ht="12.75" customHeight="1">
      <c r="A33" t="s">
        <v>20</v>
      </c>
      <c r="C33" s="14" t="s">
        <v>44</v>
      </c>
      <c r="D33" s="14">
        <v>433218</v>
      </c>
      <c r="F33" s="14">
        <v>613618</v>
      </c>
    </row>
    <row r="34" spans="1:6" ht="12.75" customHeight="1">
      <c r="A34" t="s">
        <v>21</v>
      </c>
      <c r="D34" s="14"/>
      <c r="F34" s="14" t="s">
        <v>44</v>
      </c>
    </row>
    <row r="35" spans="1:6" ht="12.75" customHeight="1">
      <c r="A35" t="s">
        <v>56</v>
      </c>
      <c r="D35" s="14">
        <v>46748</v>
      </c>
      <c r="F35" s="14">
        <v>54982</v>
      </c>
    </row>
    <row r="36" spans="1:6" ht="12.75" customHeight="1">
      <c r="A36" t="s">
        <v>57</v>
      </c>
      <c r="D36" s="14">
        <v>72251</v>
      </c>
      <c r="F36" s="14">
        <v>78401</v>
      </c>
    </row>
    <row r="37" spans="1:6" ht="12.75" customHeight="1">
      <c r="A37" t="s">
        <v>12</v>
      </c>
      <c r="D37" s="14">
        <v>13388</v>
      </c>
      <c r="F37" s="14">
        <v>7697</v>
      </c>
    </row>
    <row r="38" spans="4:6" ht="15" customHeight="1">
      <c r="D38" s="15">
        <f>SUM(D33:D37)</f>
        <v>565605</v>
      </c>
      <c r="F38" s="15">
        <f>SUM(F33:F37)</f>
        <v>754698</v>
      </c>
    </row>
    <row r="39" spans="1:6" ht="12.75" customHeight="1">
      <c r="A39" s="1"/>
      <c r="B39" s="13"/>
      <c r="C39" s="13"/>
      <c r="D39" s="17"/>
      <c r="F39" s="17"/>
    </row>
    <row r="40" spans="1:6" ht="12.75" customHeight="1">
      <c r="A40" s="1" t="s">
        <v>132</v>
      </c>
      <c r="B40" s="13"/>
      <c r="C40" s="13"/>
      <c r="D40" s="17">
        <f>D30-D38</f>
        <v>641950</v>
      </c>
      <c r="F40" s="17">
        <f>F30-F38</f>
        <v>513096</v>
      </c>
    </row>
    <row r="41" spans="1:6" ht="12.75" customHeight="1">
      <c r="A41" s="1"/>
      <c r="B41" s="13"/>
      <c r="C41" s="13"/>
      <c r="D41" s="17"/>
      <c r="F41" s="17"/>
    </row>
    <row r="42" spans="1:6" ht="12.75" customHeight="1">
      <c r="A42" s="1" t="s">
        <v>89</v>
      </c>
      <c r="B42" s="1"/>
      <c r="C42" s="1"/>
      <c r="F42" s="14"/>
    </row>
    <row r="43" spans="1:6" ht="12.75" customHeight="1">
      <c r="A43" t="s">
        <v>21</v>
      </c>
      <c r="D43" s="14">
        <v>1218862</v>
      </c>
      <c r="F43" s="14">
        <v>1244963</v>
      </c>
    </row>
    <row r="44" spans="1:6" ht="12.75" customHeight="1">
      <c r="A44" t="s">
        <v>51</v>
      </c>
      <c r="D44" s="14">
        <v>39380</v>
      </c>
      <c r="F44" s="14">
        <v>38069</v>
      </c>
    </row>
    <row r="45" spans="1:6" ht="12.75" customHeight="1">
      <c r="A45" t="s">
        <v>65</v>
      </c>
      <c r="D45" s="14">
        <v>0</v>
      </c>
      <c r="F45" s="14">
        <v>4314</v>
      </c>
    </row>
    <row r="46" spans="1:6" ht="12.75" customHeight="1">
      <c r="A46" t="s">
        <v>118</v>
      </c>
      <c r="D46" s="14">
        <v>7301</v>
      </c>
      <c r="F46" s="14">
        <v>9962</v>
      </c>
    </row>
    <row r="47" spans="1:6" ht="12.75" customHeight="1">
      <c r="A47" t="s">
        <v>119</v>
      </c>
      <c r="D47" s="16">
        <v>152926</v>
      </c>
      <c r="F47" s="48">
        <v>155864</v>
      </c>
    </row>
    <row r="48" spans="4:6" ht="15" customHeight="1">
      <c r="D48" s="15">
        <f>SUM(D43:D47)</f>
        <v>1418469</v>
      </c>
      <c r="F48" s="15">
        <f>SUM(F43:F47)</f>
        <v>1453172</v>
      </c>
    </row>
    <row r="49" spans="1:6" ht="12.75" customHeight="1">
      <c r="A49" s="1"/>
      <c r="B49" s="13"/>
      <c r="C49" s="13"/>
      <c r="D49" s="17"/>
      <c r="F49" s="17"/>
    </row>
    <row r="50" spans="1:6" ht="12.75" customHeight="1" thickBot="1">
      <c r="A50" s="1"/>
      <c r="B50" s="13"/>
      <c r="C50" s="13"/>
      <c r="D50" s="55">
        <f>D22+D40-D48</f>
        <v>1028839</v>
      </c>
      <c r="E50" s="1"/>
      <c r="F50" s="55">
        <f>F22+F40-F48</f>
        <v>948259</v>
      </c>
    </row>
    <row r="51" spans="1:6" ht="12.75" customHeight="1" thickTop="1">
      <c r="A51" s="1"/>
      <c r="B51" s="13"/>
      <c r="C51" s="13"/>
      <c r="D51" s="17"/>
      <c r="F51" s="17"/>
    </row>
    <row r="52" spans="1:6" ht="15" customHeight="1">
      <c r="A52" s="1" t="s">
        <v>133</v>
      </c>
      <c r="B52" s="13"/>
      <c r="C52" s="13"/>
      <c r="D52" s="17"/>
      <c r="F52" s="17"/>
    </row>
    <row r="53" spans="1:6" ht="12.75" customHeight="1">
      <c r="A53" s="1" t="s">
        <v>85</v>
      </c>
      <c r="B53" s="1"/>
      <c r="C53" s="1"/>
      <c r="F53" s="14"/>
    </row>
    <row r="54" spans="1:6" ht="12.75" customHeight="1">
      <c r="A54" t="s">
        <v>13</v>
      </c>
      <c r="D54" s="14">
        <v>455574</v>
      </c>
      <c r="F54" s="14">
        <v>431404</v>
      </c>
    </row>
    <row r="55" spans="1:6" ht="12.75" customHeight="1">
      <c r="A55" t="s">
        <v>22</v>
      </c>
      <c r="D55" s="16">
        <f>Equity!F28+Equity!H28+Equity!J28+Equity!L28+Equity!D28</f>
        <v>430964</v>
      </c>
      <c r="F55" s="16">
        <v>407649</v>
      </c>
    </row>
    <row r="56" spans="1:6" ht="15" customHeight="1">
      <c r="A56" s="1" t="s">
        <v>44</v>
      </c>
      <c r="B56" s="1"/>
      <c r="C56" s="1"/>
      <c r="D56" s="17">
        <f>SUM(D54:D55)</f>
        <v>886538</v>
      </c>
      <c r="F56" s="17">
        <f>SUM(F54:F55)</f>
        <v>839053</v>
      </c>
    </row>
    <row r="57" spans="1:6" ht="12.75" customHeight="1">
      <c r="A57" s="13" t="s">
        <v>48</v>
      </c>
      <c r="B57" s="1"/>
      <c r="C57" s="1"/>
      <c r="D57" s="14">
        <v>142301</v>
      </c>
      <c r="F57" s="14">
        <v>109206</v>
      </c>
    </row>
    <row r="58" spans="1:6" ht="15" customHeight="1" thickBot="1">
      <c r="A58" s="1" t="s">
        <v>44</v>
      </c>
      <c r="D58" s="54">
        <f>SUM(D56:D57)</f>
        <v>1028839</v>
      </c>
      <c r="E58" s="1"/>
      <c r="F58" s="54">
        <f>SUM(F56:F57)</f>
        <v>948259</v>
      </c>
    </row>
    <row r="59" spans="1:6" ht="9.75" customHeight="1" thickTop="1">
      <c r="A59" s="13"/>
      <c r="B59" s="13"/>
      <c r="C59" s="13"/>
      <c r="D59" s="17"/>
      <c r="F59" s="17"/>
    </row>
    <row r="61" spans="1:6" ht="12.75">
      <c r="A61" t="s">
        <v>93</v>
      </c>
      <c r="D61" s="45">
        <f>D58/D54</f>
        <v>2.2583356381180666</v>
      </c>
      <c r="F61" s="45">
        <f>F58/F54</f>
        <v>2.1980765129669635</v>
      </c>
    </row>
    <row r="62" spans="4:6" ht="12.75">
      <c r="D62" s="17"/>
      <c r="F62" s="17"/>
    </row>
    <row r="63" spans="1:6" ht="12.75">
      <c r="A63" t="s">
        <v>67</v>
      </c>
      <c r="B63" s="4"/>
      <c r="C63" s="4"/>
      <c r="D63" s="4"/>
      <c r="E63" s="4"/>
      <c r="F63" s="4"/>
    </row>
    <row r="64" spans="1:6" ht="12.75">
      <c r="A64" t="s">
        <v>114</v>
      </c>
      <c r="B64" s="4"/>
      <c r="C64" s="4"/>
      <c r="D64" s="4"/>
      <c r="E64" s="4"/>
      <c r="F64" s="4"/>
    </row>
    <row r="65" spans="1:6" ht="12.75">
      <c r="A65" t="s">
        <v>66</v>
      </c>
      <c r="B65" s="4"/>
      <c r="C65" s="4"/>
      <c r="D65" s="4"/>
      <c r="E65" s="4"/>
      <c r="F65" s="4"/>
    </row>
    <row r="66" spans="4:6" ht="12.75">
      <c r="D66" s="17"/>
      <c r="F66" s="17"/>
    </row>
    <row r="67" spans="2:6" ht="12.75">
      <c r="B67" s="41" t="s">
        <v>46</v>
      </c>
      <c r="C67" s="34" t="s">
        <v>44</v>
      </c>
      <c r="F67" s="14"/>
    </row>
    <row r="68" spans="1:6" ht="12.75">
      <c r="A68" s="31" t="s">
        <v>139</v>
      </c>
      <c r="F68" s="14"/>
    </row>
    <row r="69" spans="1:6" ht="12.75">
      <c r="A69" s="33" t="s">
        <v>138</v>
      </c>
      <c r="F69" s="14"/>
    </row>
    <row r="70" spans="1:6" ht="12.75">
      <c r="A70" s="31" t="s">
        <v>44</v>
      </c>
      <c r="F70" s="14"/>
    </row>
    <row r="71" ht="12.75">
      <c r="F71" s="14"/>
    </row>
    <row r="72" ht="12.75">
      <c r="F72" s="14"/>
    </row>
    <row r="73" spans="4:6" ht="12.75">
      <c r="D73" s="14">
        <f>D50-D58</f>
        <v>0</v>
      </c>
      <c r="F73" s="14">
        <f>F50-F58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workbookViewId="0" topLeftCell="A1">
      <selection activeCell="A6" sqref="A6"/>
    </sheetView>
  </sheetViews>
  <sheetFormatPr defaultColWidth="9.140625" defaultRowHeight="12.75"/>
  <cols>
    <col min="1" max="1" width="51.8515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49</v>
      </c>
    </row>
    <row r="5" ht="15.75">
      <c r="A5" s="11" t="s">
        <v>160</v>
      </c>
    </row>
    <row r="6" spans="1:18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3"/>
      <c r="C8" s="43"/>
      <c r="D8" s="43"/>
      <c r="E8" s="43"/>
      <c r="F8" s="43"/>
      <c r="G8" s="19" t="s">
        <v>80</v>
      </c>
      <c r="H8" s="43"/>
      <c r="I8" s="43"/>
      <c r="J8" s="43"/>
      <c r="K8" s="43"/>
      <c r="L8" s="43"/>
      <c r="M8" s="43"/>
      <c r="N8" s="43"/>
    </row>
    <row r="9" spans="4:14" ht="15" customHeight="1">
      <c r="D9" s="56"/>
      <c r="E9" s="56"/>
      <c r="F9" s="59" t="s">
        <v>24</v>
      </c>
      <c r="G9" s="59"/>
      <c r="H9" s="59"/>
      <c r="I9" s="59"/>
      <c r="J9" s="59"/>
      <c r="K9" s="18"/>
      <c r="L9" s="19" t="s">
        <v>25</v>
      </c>
      <c r="N9" s="1"/>
    </row>
    <row r="10" spans="2:18" ht="25.5">
      <c r="B10" s="20" t="s">
        <v>23</v>
      </c>
      <c r="C10" s="20"/>
      <c r="D10" s="20" t="s">
        <v>141</v>
      </c>
      <c r="E10" s="20"/>
      <c r="F10" s="20" t="s">
        <v>26</v>
      </c>
      <c r="G10" s="20"/>
      <c r="H10" s="20" t="s">
        <v>109</v>
      </c>
      <c r="I10" s="20"/>
      <c r="J10" s="20" t="s">
        <v>110</v>
      </c>
      <c r="K10" s="20"/>
      <c r="L10" s="20" t="s">
        <v>27</v>
      </c>
      <c r="M10" s="21"/>
      <c r="N10" s="12" t="s">
        <v>79</v>
      </c>
      <c r="P10" s="20" t="s">
        <v>81</v>
      </c>
      <c r="Q10" s="20"/>
      <c r="R10" s="20" t="s">
        <v>82</v>
      </c>
    </row>
    <row r="11" spans="2:18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K11" s="12"/>
      <c r="L11" s="12" t="s">
        <v>4</v>
      </c>
      <c r="N11" s="12" t="s">
        <v>4</v>
      </c>
      <c r="P11" s="12" t="s">
        <v>4</v>
      </c>
      <c r="R11" s="12" t="s">
        <v>4</v>
      </c>
    </row>
    <row r="12" spans="2:14" ht="12.75" customHeight="1">
      <c r="B12" s="14" t="s">
        <v>44</v>
      </c>
      <c r="F12" s="14" t="s">
        <v>44</v>
      </c>
      <c r="H12" s="38" t="s">
        <v>44</v>
      </c>
      <c r="J12" s="14" t="s">
        <v>44</v>
      </c>
      <c r="L12" s="14" t="s">
        <v>44</v>
      </c>
      <c r="N12" s="39" t="s">
        <v>44</v>
      </c>
    </row>
    <row r="13" spans="1:18" ht="12.75" customHeight="1">
      <c r="A13" t="s">
        <v>108</v>
      </c>
      <c r="B13" s="4">
        <v>431404</v>
      </c>
      <c r="C13" s="4"/>
      <c r="D13" s="4">
        <v>0</v>
      </c>
      <c r="E13" s="4"/>
      <c r="F13" s="4">
        <v>41336</v>
      </c>
      <c r="G13" s="4"/>
      <c r="H13" s="4">
        <v>127367</v>
      </c>
      <c r="I13" s="4"/>
      <c r="J13" s="4">
        <v>8000</v>
      </c>
      <c r="K13" s="4"/>
      <c r="L13" s="4">
        <v>230946</v>
      </c>
      <c r="M13" s="4"/>
      <c r="N13" s="27">
        <f>SUM(B13:L13)</f>
        <v>839053</v>
      </c>
      <c r="P13" s="4">
        <v>109206</v>
      </c>
      <c r="Q13" s="4"/>
      <c r="R13" s="4">
        <f>SUM(N13:P13)</f>
        <v>948259</v>
      </c>
    </row>
    <row r="14" spans="2:18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4"/>
      <c r="Q14" s="4"/>
      <c r="R14" s="4"/>
    </row>
    <row r="15" spans="1:18" ht="12.75" customHeight="1">
      <c r="A15" t="s">
        <v>107</v>
      </c>
      <c r="B15" s="4">
        <v>0</v>
      </c>
      <c r="C15" s="4"/>
      <c r="D15" s="4">
        <v>0</v>
      </c>
      <c r="E15" s="4"/>
      <c r="F15" s="4">
        <v>0</v>
      </c>
      <c r="G15" s="4"/>
      <c r="H15" s="4">
        <v>0</v>
      </c>
      <c r="I15" s="4"/>
      <c r="J15" s="4">
        <v>0</v>
      </c>
      <c r="K15" s="4"/>
      <c r="L15" s="4">
        <f>Income!E37</f>
        <v>22493</v>
      </c>
      <c r="M15" s="4"/>
      <c r="N15" s="4">
        <f>SUM(B15:L15)</f>
        <v>22493</v>
      </c>
      <c r="P15" s="4">
        <f>Income!E38</f>
        <v>-14</v>
      </c>
      <c r="Q15" s="4"/>
      <c r="R15" s="4">
        <f>SUM(N15:P15)</f>
        <v>22479</v>
      </c>
    </row>
    <row r="16" spans="2:18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P16" s="4"/>
      <c r="Q16" s="4"/>
      <c r="R16" s="4"/>
    </row>
    <row r="17" spans="1:18" ht="12.75" customHeight="1">
      <c r="A17" t="s">
        <v>146</v>
      </c>
      <c r="B17" s="4">
        <v>24170</v>
      </c>
      <c r="C17" s="4"/>
      <c r="D17" s="4">
        <v>17096</v>
      </c>
      <c r="E17" s="4"/>
      <c r="F17" s="4">
        <v>0</v>
      </c>
      <c r="G17" s="4"/>
      <c r="H17" s="4">
        <v>0</v>
      </c>
      <c r="I17" s="4"/>
      <c r="J17" s="4">
        <v>0</v>
      </c>
      <c r="K17" s="4"/>
      <c r="L17" s="4">
        <v>0</v>
      </c>
      <c r="M17" s="4"/>
      <c r="N17" s="4">
        <f>SUM(B17:L17)</f>
        <v>41266</v>
      </c>
      <c r="P17" s="4">
        <v>0</v>
      </c>
      <c r="Q17" s="4"/>
      <c r="R17" s="4">
        <f>SUM(N17:P17)</f>
        <v>41266</v>
      </c>
    </row>
    <row r="18" spans="2:18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P18" s="4"/>
      <c r="Q18" s="4"/>
      <c r="R18" s="4"/>
    </row>
    <row r="19" spans="1:18" ht="12.75" customHeight="1">
      <c r="A19" t="s">
        <v>147</v>
      </c>
      <c r="B19" s="4">
        <v>0</v>
      </c>
      <c r="C19" s="4"/>
      <c r="D19" s="4">
        <v>0</v>
      </c>
      <c r="E19" s="4"/>
      <c r="F19" s="4">
        <v>2112</v>
      </c>
      <c r="G19" s="4"/>
      <c r="H19" s="4">
        <v>0</v>
      </c>
      <c r="I19" s="4"/>
      <c r="J19" s="4">
        <v>0</v>
      </c>
      <c r="K19" s="4">
        <v>0</v>
      </c>
      <c r="L19" s="4">
        <v>0</v>
      </c>
      <c r="M19" s="4"/>
      <c r="N19" s="4">
        <f>SUM(B19:L19)</f>
        <v>2112</v>
      </c>
      <c r="P19" s="4">
        <v>0</v>
      </c>
      <c r="Q19" s="4"/>
      <c r="R19" s="4">
        <f>SUM(N19:P19)</f>
        <v>2112</v>
      </c>
    </row>
    <row r="20" spans="2:18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4"/>
      <c r="Q20" s="4"/>
      <c r="R20" s="4"/>
    </row>
    <row r="21" spans="1:18" ht="12.75" customHeight="1">
      <c r="A21" t="s">
        <v>148</v>
      </c>
      <c r="B21" s="4">
        <v>0</v>
      </c>
      <c r="C21" s="4"/>
      <c r="D21" s="4">
        <v>0</v>
      </c>
      <c r="E21" s="4"/>
      <c r="F21" s="4">
        <v>-5789</v>
      </c>
      <c r="G21" s="4"/>
      <c r="H21" s="4">
        <v>0</v>
      </c>
      <c r="I21" s="4"/>
      <c r="J21" s="4">
        <v>0</v>
      </c>
      <c r="K21" s="4"/>
      <c r="L21" s="4">
        <v>0</v>
      </c>
      <c r="M21" s="4"/>
      <c r="N21" s="4">
        <f>SUM(B21:L21)</f>
        <v>-5789</v>
      </c>
      <c r="P21" s="4">
        <v>4688</v>
      </c>
      <c r="Q21" s="4"/>
      <c r="R21" s="4">
        <f>SUM(N21:P21)</f>
        <v>-1101</v>
      </c>
    </row>
    <row r="22" spans="2:18" ht="12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4"/>
      <c r="Q22" s="4"/>
      <c r="R22" s="4"/>
    </row>
    <row r="23" spans="1:18" ht="12.75" customHeight="1">
      <c r="A23" t="s">
        <v>149</v>
      </c>
      <c r="B23" s="4">
        <v>0</v>
      </c>
      <c r="C23" s="4"/>
      <c r="D23" s="4">
        <v>0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4">
        <v>0</v>
      </c>
      <c r="M23" s="4"/>
      <c r="N23" s="4">
        <f>SUM(B23:L23)</f>
        <v>0</v>
      </c>
      <c r="P23" s="4">
        <v>28775</v>
      </c>
      <c r="Q23" s="4"/>
      <c r="R23" s="4">
        <f>SUM(N23:P23)</f>
        <v>28775</v>
      </c>
    </row>
    <row r="24" spans="2:18" ht="12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4"/>
      <c r="Q24" s="4"/>
      <c r="R24" s="4"/>
    </row>
    <row r="25" spans="1:18" ht="12.75" customHeight="1">
      <c r="A25" t="s">
        <v>150</v>
      </c>
      <c r="B25" s="4">
        <v>0</v>
      </c>
      <c r="C25" s="4"/>
      <c r="D25" s="4">
        <v>0</v>
      </c>
      <c r="E25" s="4"/>
      <c r="F25" s="4">
        <v>0</v>
      </c>
      <c r="G25" s="4"/>
      <c r="H25" s="4">
        <v>0</v>
      </c>
      <c r="I25" s="4"/>
      <c r="J25" s="4">
        <v>0</v>
      </c>
      <c r="K25" s="4"/>
      <c r="L25" s="4">
        <v>0</v>
      </c>
      <c r="M25" s="4"/>
      <c r="N25" s="4">
        <f>SUM(B25:L25)</f>
        <v>0</v>
      </c>
      <c r="P25" s="4">
        <v>-354</v>
      </c>
      <c r="Q25" s="4"/>
      <c r="R25" s="4">
        <f>SUM(N25:P25)</f>
        <v>-354</v>
      </c>
    </row>
    <row r="26" spans="2:18" ht="12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4"/>
      <c r="Q26" s="4"/>
      <c r="R26" s="4"/>
    </row>
    <row r="27" spans="1:18" ht="12.75" customHeight="1">
      <c r="A27" t="s">
        <v>129</v>
      </c>
      <c r="B27" s="4">
        <v>0</v>
      </c>
      <c r="C27" s="4"/>
      <c r="D27" s="4">
        <v>0</v>
      </c>
      <c r="E27" s="4"/>
      <c r="F27" s="4">
        <v>0</v>
      </c>
      <c r="G27" s="4"/>
      <c r="H27" s="4">
        <v>0</v>
      </c>
      <c r="I27" s="4"/>
      <c r="J27" s="4">
        <v>0</v>
      </c>
      <c r="K27" s="4"/>
      <c r="L27" s="4">
        <v>-12597</v>
      </c>
      <c r="M27" s="4"/>
      <c r="N27" s="4">
        <f>SUM(B27:L27)</f>
        <v>-12597</v>
      </c>
      <c r="P27" s="4">
        <v>0</v>
      </c>
      <c r="Q27" s="4"/>
      <c r="R27" s="4">
        <f>SUM(N27:P27)</f>
        <v>-12597</v>
      </c>
    </row>
    <row r="28" spans="1:19" ht="19.5" customHeight="1" thickBot="1">
      <c r="A28" s="1" t="s">
        <v>142</v>
      </c>
      <c r="B28" s="35">
        <f>SUM(B13:B27)</f>
        <v>455574</v>
      </c>
      <c r="C28" s="1"/>
      <c r="D28" s="35">
        <f>SUM(D13:D27)</f>
        <v>17096</v>
      </c>
      <c r="E28" s="1"/>
      <c r="F28" s="35">
        <f>SUM(F13:F27)</f>
        <v>37659</v>
      </c>
      <c r="G28" s="1"/>
      <c r="H28" s="35">
        <f>SUM(H13:H27)</f>
        <v>127367</v>
      </c>
      <c r="I28" s="1"/>
      <c r="J28" s="35">
        <f>SUM(J13:J27)</f>
        <v>8000</v>
      </c>
      <c r="K28" s="1"/>
      <c r="L28" s="35">
        <f>SUM(L13:L27)</f>
        <v>240842</v>
      </c>
      <c r="M28" s="1"/>
      <c r="N28" s="35">
        <f>SUM(N13:N27)</f>
        <v>886538</v>
      </c>
      <c r="P28" s="35">
        <f>SUM(P13:P27)</f>
        <v>142301</v>
      </c>
      <c r="Q28" s="4"/>
      <c r="R28" s="35">
        <f>SUM(R13:R27)</f>
        <v>1028839</v>
      </c>
      <c r="S28" s="14">
        <f>R28-BSheet!D58</f>
        <v>0</v>
      </c>
    </row>
    <row r="29" spans="2:18" ht="15" customHeight="1">
      <c r="B29" s="17"/>
      <c r="F29" s="17"/>
      <c r="H29" s="17"/>
      <c r="J29" s="17"/>
      <c r="L29" s="17"/>
      <c r="N29" s="17"/>
      <c r="P29" s="4"/>
      <c r="Q29" s="4"/>
      <c r="R29" s="4"/>
    </row>
    <row r="30" spans="2:18" ht="12.75" customHeight="1">
      <c r="B30" s="17"/>
      <c r="F30" s="17"/>
      <c r="H30" s="17"/>
      <c r="J30" s="17"/>
      <c r="L30" s="17"/>
      <c r="N30" s="17"/>
      <c r="P30" s="4"/>
      <c r="Q30" s="4"/>
      <c r="R30" s="4"/>
    </row>
    <row r="31" spans="1:18" ht="12.75" customHeight="1">
      <c r="A31" t="s">
        <v>83</v>
      </c>
      <c r="B31" s="14">
        <v>431404</v>
      </c>
      <c r="D31" s="4">
        <v>0</v>
      </c>
      <c r="F31" s="14">
        <v>41336</v>
      </c>
      <c r="H31" s="4">
        <v>25287</v>
      </c>
      <c r="J31" s="14">
        <v>8000</v>
      </c>
      <c r="L31" s="14">
        <v>209527</v>
      </c>
      <c r="N31" s="14">
        <f>SUM(B31:L31)</f>
        <v>715554</v>
      </c>
      <c r="P31" s="4">
        <v>123176</v>
      </c>
      <c r="Q31" s="4"/>
      <c r="R31" s="4">
        <f>SUM(N31:P31)</f>
        <v>838730</v>
      </c>
    </row>
    <row r="32" spans="1:18" ht="12.75" customHeight="1">
      <c r="A32" s="28"/>
      <c r="B32" s="14"/>
      <c r="D32" s="4"/>
      <c r="F32" s="14"/>
      <c r="H32" s="30"/>
      <c r="J32" s="14"/>
      <c r="L32" s="14"/>
      <c r="N32" s="14"/>
      <c r="P32" s="4"/>
      <c r="Q32" s="4"/>
      <c r="R32" s="4"/>
    </row>
    <row r="33" spans="1:18" ht="12.75" customHeight="1">
      <c r="A33" t="s">
        <v>120</v>
      </c>
      <c r="B33" s="17">
        <v>0</v>
      </c>
      <c r="C33" s="2"/>
      <c r="D33" s="27">
        <v>0</v>
      </c>
      <c r="E33" s="2"/>
      <c r="F33" s="17">
        <v>0</v>
      </c>
      <c r="G33" s="2"/>
      <c r="H33" s="45">
        <v>0</v>
      </c>
      <c r="I33" s="2"/>
      <c r="J33" s="17">
        <v>0</v>
      </c>
      <c r="K33" s="2"/>
      <c r="L33" s="27">
        <v>11930</v>
      </c>
      <c r="M33" s="2"/>
      <c r="N33" s="27">
        <f>SUM(B33:L33)</f>
        <v>11930</v>
      </c>
      <c r="O33" s="2"/>
      <c r="P33" s="27">
        <v>0</v>
      </c>
      <c r="Q33" s="27"/>
      <c r="R33" s="27">
        <f>SUM(N33:P33)</f>
        <v>11930</v>
      </c>
    </row>
    <row r="34" spans="1:18" ht="12.75" customHeight="1">
      <c r="A34" t="s">
        <v>44</v>
      </c>
      <c r="B34" s="14"/>
      <c r="D34" s="4"/>
      <c r="F34" s="14"/>
      <c r="H34" s="30"/>
      <c r="J34" s="14"/>
      <c r="L34" s="14"/>
      <c r="N34" s="14"/>
      <c r="P34" s="4"/>
      <c r="Q34" s="4"/>
      <c r="R34" s="4"/>
    </row>
    <row r="35" spans="1:18" ht="12.75" customHeight="1">
      <c r="A35" t="s">
        <v>107</v>
      </c>
      <c r="B35" s="14">
        <v>0</v>
      </c>
      <c r="D35" s="4">
        <v>0</v>
      </c>
      <c r="F35" s="14">
        <v>0</v>
      </c>
      <c r="H35" s="30">
        <v>0</v>
      </c>
      <c r="J35" s="14">
        <v>0</v>
      </c>
      <c r="L35" s="4">
        <f>Income!F37</f>
        <v>25909</v>
      </c>
      <c r="N35" s="4">
        <f>SUM(B35:L35)</f>
        <v>25909</v>
      </c>
      <c r="P35" s="4">
        <f>Income!F38</f>
        <v>-664</v>
      </c>
      <c r="Q35" s="4"/>
      <c r="R35" s="27">
        <f>SUM(N35:P35)</f>
        <v>25245</v>
      </c>
    </row>
    <row r="36" spans="2:18" ht="12.75" customHeight="1">
      <c r="B36" s="14"/>
      <c r="D36" s="4"/>
      <c r="F36" s="14"/>
      <c r="H36" s="30"/>
      <c r="J36" s="14"/>
      <c r="L36" s="4"/>
      <c r="N36" s="4"/>
      <c r="P36" s="4"/>
      <c r="Q36" s="4"/>
      <c r="R36" s="27"/>
    </row>
    <row r="37" spans="1:18" ht="12.75" customHeight="1">
      <c r="A37" t="s">
        <v>111</v>
      </c>
      <c r="B37" s="4">
        <v>0</v>
      </c>
      <c r="C37" s="4"/>
      <c r="D37" s="4">
        <v>0</v>
      </c>
      <c r="E37" s="4"/>
      <c r="F37" s="4">
        <v>0</v>
      </c>
      <c r="G37" s="4"/>
      <c r="H37" s="4">
        <v>0</v>
      </c>
      <c r="I37" s="4"/>
      <c r="J37" s="4">
        <v>0</v>
      </c>
      <c r="K37" s="4"/>
      <c r="L37" s="4">
        <v>0</v>
      </c>
      <c r="M37" s="4"/>
      <c r="N37" s="4">
        <f>SUM(B37:L37)</f>
        <v>0</v>
      </c>
      <c r="P37" s="4">
        <v>-7172</v>
      </c>
      <c r="Q37" s="4"/>
      <c r="R37" s="4">
        <f>SUM(N37:P37)</f>
        <v>-7172</v>
      </c>
    </row>
    <row r="38" spans="1:18" ht="12.75" customHeight="1">
      <c r="A38" t="s">
        <v>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4"/>
      <c r="P38" s="4"/>
      <c r="Q38" s="4"/>
      <c r="R38" s="4"/>
    </row>
    <row r="39" spans="1:18" ht="12.75" customHeight="1">
      <c r="A39" t="s">
        <v>145</v>
      </c>
      <c r="B39" s="4">
        <v>0</v>
      </c>
      <c r="C39" s="4">
        <v>0</v>
      </c>
      <c r="D39" s="4">
        <v>0</v>
      </c>
      <c r="E39" s="4"/>
      <c r="F39" s="4">
        <v>0</v>
      </c>
      <c r="G39" s="4">
        <v>0</v>
      </c>
      <c r="H39" s="4">
        <v>0</v>
      </c>
      <c r="I39" s="4"/>
      <c r="J39" s="4">
        <v>0</v>
      </c>
      <c r="K39" s="4"/>
      <c r="L39" s="4">
        <v>0</v>
      </c>
      <c r="M39" s="4"/>
      <c r="N39" s="4">
        <f>SUM(B39:L39)</f>
        <v>0</v>
      </c>
      <c r="P39" s="4">
        <v>4496</v>
      </c>
      <c r="Q39" s="4"/>
      <c r="R39" s="4">
        <f>SUM(N39:P39)</f>
        <v>4496</v>
      </c>
    </row>
    <row r="40" spans="2:18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</row>
    <row r="41" spans="1:18" ht="12.75" customHeight="1">
      <c r="A41" t="s">
        <v>150</v>
      </c>
      <c r="B41" s="4">
        <v>0</v>
      </c>
      <c r="C41" s="4"/>
      <c r="D41" s="4">
        <v>0</v>
      </c>
      <c r="E41" s="4"/>
      <c r="F41" s="4">
        <v>0</v>
      </c>
      <c r="G41" s="4"/>
      <c r="H41" s="4">
        <v>0</v>
      </c>
      <c r="I41" s="4"/>
      <c r="J41" s="4">
        <v>0</v>
      </c>
      <c r="K41" s="4"/>
      <c r="L41" s="4">
        <v>0</v>
      </c>
      <c r="M41" s="4"/>
      <c r="N41" s="4">
        <f>SUM(B41:L41)</f>
        <v>0</v>
      </c>
      <c r="P41" s="4">
        <v>-354</v>
      </c>
      <c r="Q41" s="4"/>
      <c r="R41" s="4">
        <f>SUM(N41:P41)</f>
        <v>-354</v>
      </c>
    </row>
    <row r="42" spans="2:18" ht="12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</row>
    <row r="43" spans="1:18" ht="12.75" customHeight="1">
      <c r="A43" t="s">
        <v>130</v>
      </c>
      <c r="B43" s="4">
        <v>0</v>
      </c>
      <c r="C43" s="4"/>
      <c r="D43" s="4">
        <v>0</v>
      </c>
      <c r="E43" s="4"/>
      <c r="F43" s="4">
        <v>0</v>
      </c>
      <c r="G43" s="4"/>
      <c r="H43" s="4">
        <v>0</v>
      </c>
      <c r="I43" s="4"/>
      <c r="J43" s="4">
        <v>0</v>
      </c>
      <c r="K43" s="4"/>
      <c r="L43" s="4">
        <v>-9322</v>
      </c>
      <c r="M43" s="4"/>
      <c r="N43" s="4">
        <f>SUM(B43:L43)</f>
        <v>-9322</v>
      </c>
      <c r="P43" s="4">
        <v>0</v>
      </c>
      <c r="Q43" s="4"/>
      <c r="R43" s="4">
        <f>SUM(N43:P43)</f>
        <v>-9322</v>
      </c>
    </row>
    <row r="44" spans="1:18" ht="19.5" customHeight="1">
      <c r="A44" t="s">
        <v>143</v>
      </c>
      <c r="B44" s="52">
        <f>SUM(B31:B43)</f>
        <v>431404</v>
      </c>
      <c r="C44" s="13"/>
      <c r="D44" s="52">
        <f>SUM(D31:D43)</f>
        <v>0</v>
      </c>
      <c r="E44" s="13"/>
      <c r="F44" s="52">
        <f>SUM(F31:F43)</f>
        <v>41336</v>
      </c>
      <c r="G44" s="13"/>
      <c r="H44" s="52">
        <f>SUM(H31:H43)</f>
        <v>25287</v>
      </c>
      <c r="I44" s="13"/>
      <c r="J44" s="52">
        <f>SUM(J31:J43)</f>
        <v>8000</v>
      </c>
      <c r="K44" s="13"/>
      <c r="L44" s="52">
        <f>SUM(L31:L43)</f>
        <v>238044</v>
      </c>
      <c r="M44" s="13"/>
      <c r="N44" s="52">
        <f>SUM(N31:N43)</f>
        <v>744071</v>
      </c>
      <c r="P44" s="52">
        <f>SUM(P31:P43)</f>
        <v>119482</v>
      </c>
      <c r="Q44" s="4"/>
      <c r="R44" s="52">
        <f>SUM(R31:R43)</f>
        <v>863553</v>
      </c>
    </row>
    <row r="45" spans="2:18" ht="19.5" customHeight="1">
      <c r="B45" s="50"/>
      <c r="C45" s="51"/>
      <c r="D45" s="51"/>
      <c r="E45" s="51"/>
      <c r="F45" s="50"/>
      <c r="G45" s="51"/>
      <c r="H45" s="50"/>
      <c r="I45" s="51"/>
      <c r="J45" s="50"/>
      <c r="K45" s="51"/>
      <c r="L45" s="50"/>
      <c r="M45" s="51"/>
      <c r="N45" s="50"/>
      <c r="O45" s="2"/>
      <c r="P45" s="50"/>
      <c r="Q45" s="27"/>
      <c r="R45" s="50"/>
    </row>
    <row r="46" spans="1:18" ht="13.5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8" ht="12.75">
      <c r="A48" t="s">
        <v>68</v>
      </c>
    </row>
    <row r="49" ht="12.75">
      <c r="A49" s="28" t="s">
        <v>112</v>
      </c>
    </row>
    <row r="50" ht="12.75">
      <c r="A50" t="s">
        <v>44</v>
      </c>
    </row>
    <row r="51" ht="12.75">
      <c r="F51" s="42" t="s">
        <v>134</v>
      </c>
    </row>
    <row r="52" ht="12.75">
      <c r="A52" s="31" t="s">
        <v>144</v>
      </c>
    </row>
    <row r="53" ht="12.75">
      <c r="A53" s="33" t="s">
        <v>138</v>
      </c>
    </row>
    <row r="54" ht="12.75">
      <c r="A54" s="31" t="s">
        <v>44</v>
      </c>
    </row>
    <row r="91" spans="3:5" ht="12.75">
      <c r="C91" s="14"/>
      <c r="D91" s="14"/>
      <c r="E91" s="14"/>
    </row>
    <row r="92" spans="3:5" ht="12.75">
      <c r="C92" s="14"/>
      <c r="D92" s="14"/>
      <c r="E92" s="14"/>
    </row>
    <row r="93" spans="3:5" ht="12.75">
      <c r="C93" s="14"/>
      <c r="D93" s="14"/>
      <c r="E93" s="14"/>
    </row>
    <row r="94" spans="3:5" ht="12.75">
      <c r="C94" s="14"/>
      <c r="D94" s="14"/>
      <c r="E94" s="14"/>
    </row>
    <row r="95" spans="3:5" ht="12.75">
      <c r="C95" s="14"/>
      <c r="D95" s="14"/>
      <c r="E95" s="14"/>
    </row>
    <row r="96" spans="3:5" ht="12.75">
      <c r="C96" s="14"/>
      <c r="D96" s="14"/>
      <c r="E96" s="14"/>
    </row>
    <row r="97" spans="3:5" ht="12.75">
      <c r="C97" s="14"/>
      <c r="D97" s="14"/>
      <c r="E97" s="14"/>
    </row>
    <row r="98" spans="3:5" ht="12.75">
      <c r="C98" s="14"/>
      <c r="D98" s="14"/>
      <c r="E98" s="14"/>
    </row>
    <row r="99" spans="3:5" ht="12.75">
      <c r="C99" s="14"/>
      <c r="D99" s="14"/>
      <c r="E99" s="14"/>
    </row>
    <row r="100" spans="3:5" ht="12.75">
      <c r="C100" s="14"/>
      <c r="D100" s="14"/>
      <c r="E100" s="14"/>
    </row>
    <row r="101" spans="3:5" ht="12.75">
      <c r="C101" s="14"/>
      <c r="D101" s="14"/>
      <c r="E101" s="14"/>
    </row>
    <row r="102" spans="3:5" ht="12.75">
      <c r="C102" s="14"/>
      <c r="D102" s="14"/>
      <c r="E102" s="14"/>
    </row>
    <row r="103" spans="3:5" ht="12.75">
      <c r="C103" s="14"/>
      <c r="D103" s="14"/>
      <c r="E103" s="14"/>
    </row>
    <row r="104" spans="3:5" ht="12.75">
      <c r="C104" s="14"/>
      <c r="D104" s="14"/>
      <c r="E104" s="14"/>
    </row>
    <row r="105" spans="3:5" ht="12.75">
      <c r="C105" s="14"/>
      <c r="D105" s="14"/>
      <c r="E105" s="14"/>
    </row>
    <row r="106" spans="3:5" ht="12.75">
      <c r="C106" s="14"/>
      <c r="D106" s="14"/>
      <c r="E106" s="14"/>
    </row>
    <row r="107" spans="3:5" ht="12.75">
      <c r="C107" s="14"/>
      <c r="D107" s="14"/>
      <c r="E107" s="14"/>
    </row>
    <row r="108" spans="3:5" ht="12.75">
      <c r="C108" s="14"/>
      <c r="D108" s="14"/>
      <c r="E108" s="14"/>
    </row>
    <row r="109" spans="3:5" ht="12.75">
      <c r="C109" s="14"/>
      <c r="D109" s="14"/>
      <c r="E109" s="14"/>
    </row>
    <row r="110" spans="3:5" ht="12.75">
      <c r="C110" s="14"/>
      <c r="D110" s="14"/>
      <c r="E110" s="14"/>
    </row>
    <row r="111" spans="3:5" ht="12.75">
      <c r="C111" s="14"/>
      <c r="D111" s="14"/>
      <c r="E111" s="14"/>
    </row>
    <row r="112" spans="3:5" ht="12.75">
      <c r="C112" s="14"/>
      <c r="D112" s="14"/>
      <c r="E112" s="14"/>
    </row>
    <row r="113" spans="3:5" ht="12.75">
      <c r="C113" s="14"/>
      <c r="D113" s="14"/>
      <c r="E113" s="14"/>
    </row>
    <row r="114" spans="3:5" ht="12.75">
      <c r="C114" s="14"/>
      <c r="D114" s="14"/>
      <c r="E114" s="14"/>
    </row>
    <row r="115" spans="3:5" ht="12.75">
      <c r="C115" s="14"/>
      <c r="D115" s="14"/>
      <c r="E115" s="14"/>
    </row>
    <row r="116" spans="3:5" ht="12.75">
      <c r="C116" s="14"/>
      <c r="D116" s="14"/>
      <c r="E116" s="14"/>
    </row>
    <row r="117" spans="3:5" ht="12.75">
      <c r="C117" s="14"/>
      <c r="D117" s="14"/>
      <c r="E117" s="14"/>
    </row>
    <row r="118" spans="3:5" ht="12.75">
      <c r="C118" s="14"/>
      <c r="D118" s="14"/>
      <c r="E118" s="14"/>
    </row>
    <row r="119" spans="3:5" ht="12.75">
      <c r="C119" s="14"/>
      <c r="D119" s="14"/>
      <c r="E119" s="14"/>
    </row>
    <row r="120" spans="3:5" ht="12.75">
      <c r="C120" s="14"/>
      <c r="D120" s="14"/>
      <c r="E120" s="14"/>
    </row>
    <row r="121" spans="3:5" ht="12.75">
      <c r="C121" s="14"/>
      <c r="D121" s="14"/>
      <c r="E121" s="14"/>
    </row>
    <row r="122" spans="3:5" ht="12.75">
      <c r="C122" s="14"/>
      <c r="D122" s="14"/>
      <c r="E122" s="14"/>
    </row>
    <row r="123" spans="3:5" ht="12.75">
      <c r="C123" s="14"/>
      <c r="D123" s="14"/>
      <c r="E123" s="14"/>
    </row>
  </sheetData>
  <mergeCells count="1">
    <mergeCell ref="F9:J9"/>
  </mergeCells>
  <printOptions/>
  <pageMargins left="1" right="0.25" top="0.5" bottom="0.25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0">
      <selection activeCell="B41" sqref="B41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50</v>
      </c>
      <c r="D4" t="s">
        <v>44</v>
      </c>
    </row>
    <row r="5" ht="15" customHeight="1">
      <c r="A5" s="11" t="s">
        <v>160</v>
      </c>
    </row>
    <row r="6" spans="1:6" ht="12.75" customHeight="1">
      <c r="A6" s="11"/>
      <c r="F6" s="12"/>
    </row>
    <row r="7" spans="4:6" ht="12.75">
      <c r="D7" s="40" t="s">
        <v>151</v>
      </c>
      <c r="F7" s="40" t="s">
        <v>152</v>
      </c>
    </row>
    <row r="8" spans="3:6" ht="12.75">
      <c r="C8" s="18" t="s">
        <v>44</v>
      </c>
      <c r="D8" s="12" t="s">
        <v>4</v>
      </c>
      <c r="F8" s="12" t="s">
        <v>4</v>
      </c>
    </row>
    <row r="9" ht="15.75">
      <c r="A9" s="11" t="s">
        <v>94</v>
      </c>
    </row>
    <row r="10" spans="1:6" ht="12.75">
      <c r="A10" t="s">
        <v>121</v>
      </c>
      <c r="D10" s="4">
        <v>22478</v>
      </c>
      <c r="E10" s="4"/>
      <c r="F10" s="4">
        <f>Income!F33</f>
        <v>25245</v>
      </c>
    </row>
    <row r="11" spans="4:6" ht="12.75" customHeight="1">
      <c r="D11" s="4"/>
      <c r="E11" s="4"/>
      <c r="F11" s="4"/>
    </row>
    <row r="12" spans="1:6" ht="12.75">
      <c r="A12" t="s">
        <v>52</v>
      </c>
      <c r="D12" s="4">
        <v>21003</v>
      </c>
      <c r="E12" s="4"/>
      <c r="F12" s="4">
        <v>-30475</v>
      </c>
    </row>
    <row r="13" spans="1:6" ht="12.75">
      <c r="A13" t="s">
        <v>53</v>
      </c>
      <c r="D13" s="7">
        <v>76515</v>
      </c>
      <c r="E13" s="4"/>
      <c r="F13" s="7">
        <v>44928</v>
      </c>
    </row>
    <row r="14" spans="1:6" ht="15" customHeight="1">
      <c r="A14" t="s">
        <v>91</v>
      </c>
      <c r="D14" s="4">
        <f>SUM(D10:D13)</f>
        <v>119996</v>
      </c>
      <c r="E14" s="4"/>
      <c r="F14" s="4">
        <f>SUM(F10:F13)</f>
        <v>39698</v>
      </c>
    </row>
    <row r="15" spans="4:6" ht="12.75">
      <c r="D15" s="4"/>
      <c r="E15" s="4"/>
      <c r="F15" s="4"/>
    </row>
    <row r="16" spans="1:6" ht="12.75">
      <c r="A16" t="s">
        <v>28</v>
      </c>
      <c r="D16" s="4"/>
      <c r="E16" s="4"/>
      <c r="F16" s="4"/>
    </row>
    <row r="17" spans="1:6" ht="12.75">
      <c r="A17" t="s">
        <v>29</v>
      </c>
      <c r="D17" s="4">
        <f>-53213+1</f>
        <v>-53212</v>
      </c>
      <c r="E17" s="4"/>
      <c r="F17" s="4">
        <v>69168</v>
      </c>
    </row>
    <row r="18" spans="1:6" ht="12.75">
      <c r="A18" t="s">
        <v>30</v>
      </c>
      <c r="D18" s="7">
        <v>-7517</v>
      </c>
      <c r="E18" s="4"/>
      <c r="F18" s="7">
        <v>-68472</v>
      </c>
    </row>
    <row r="19" spans="1:6" ht="15" customHeight="1">
      <c r="A19" t="s">
        <v>122</v>
      </c>
      <c r="D19" s="4">
        <f>SUM(D14:D18)</f>
        <v>59267</v>
      </c>
      <c r="E19" s="4"/>
      <c r="F19" s="4">
        <f>SUM(F14:F18)</f>
        <v>40394</v>
      </c>
    </row>
    <row r="20" spans="4:6" ht="12.75">
      <c r="D20" s="4"/>
      <c r="E20" s="4"/>
      <c r="F20" s="4"/>
    </row>
    <row r="21" spans="1:6" ht="12.75">
      <c r="A21" t="s">
        <v>31</v>
      </c>
      <c r="D21" s="4">
        <v>-11163</v>
      </c>
      <c r="E21" s="4"/>
      <c r="F21" s="4">
        <v>-23676</v>
      </c>
    </row>
    <row r="22" spans="1:6" ht="12.75">
      <c r="A22" t="s">
        <v>153</v>
      </c>
      <c r="D22" s="4">
        <v>0</v>
      </c>
      <c r="E22" s="4"/>
      <c r="F22" s="4">
        <v>251</v>
      </c>
    </row>
    <row r="23" spans="1:6" ht="15" customHeight="1">
      <c r="A23" s="25" t="s">
        <v>92</v>
      </c>
      <c r="B23" s="2"/>
      <c r="C23" s="2"/>
      <c r="D23" s="57">
        <f>SUM(D19:D22)</f>
        <v>48104</v>
      </c>
      <c r="E23" s="4"/>
      <c r="F23" s="57">
        <f>SUM(F19:F22)</f>
        <v>16969</v>
      </c>
    </row>
    <row r="24" spans="4:6" ht="12.75">
      <c r="D24" s="4"/>
      <c r="E24" s="4"/>
      <c r="F24" s="4"/>
    </row>
    <row r="25" spans="1:6" ht="15.75">
      <c r="A25" s="11" t="s">
        <v>95</v>
      </c>
      <c r="D25" s="4"/>
      <c r="E25" s="4"/>
      <c r="F25" s="4"/>
    </row>
    <row r="26" spans="1:6" ht="12.75">
      <c r="A26" t="s">
        <v>32</v>
      </c>
      <c r="D26" s="4">
        <v>3591</v>
      </c>
      <c r="E26" s="4"/>
      <c r="F26" s="4">
        <v>16129</v>
      </c>
    </row>
    <row r="27" spans="1:6" ht="12.75">
      <c r="A27" t="s">
        <v>33</v>
      </c>
      <c r="D27" s="4">
        <v>4834</v>
      </c>
      <c r="E27" s="4" t="s">
        <v>44</v>
      </c>
      <c r="F27" s="4">
        <v>1423</v>
      </c>
    </row>
    <row r="28" spans="1:6" ht="12.75">
      <c r="A28" t="s">
        <v>62</v>
      </c>
      <c r="D28" s="4">
        <v>919</v>
      </c>
      <c r="E28" s="4"/>
      <c r="F28" s="4">
        <v>-2342</v>
      </c>
    </row>
    <row r="29" spans="1:6" ht="12.75" hidden="1">
      <c r="A29" t="s">
        <v>34</v>
      </c>
      <c r="D29" s="4">
        <v>0</v>
      </c>
      <c r="E29" s="4"/>
      <c r="F29" s="4">
        <v>0</v>
      </c>
    </row>
    <row r="30" spans="1:6" ht="12.75" hidden="1">
      <c r="A30" t="s">
        <v>16</v>
      </c>
      <c r="D30" s="4">
        <v>0</v>
      </c>
      <c r="E30" s="4"/>
      <c r="F30" s="4">
        <v>0</v>
      </c>
    </row>
    <row r="31" spans="1:6" ht="12.75">
      <c r="A31" t="s">
        <v>154</v>
      </c>
      <c r="D31" s="4">
        <v>-17780</v>
      </c>
      <c r="E31" s="4"/>
      <c r="F31" s="4">
        <v>0</v>
      </c>
    </row>
    <row r="32" spans="1:6" ht="12.75">
      <c r="A32" t="s">
        <v>99</v>
      </c>
      <c r="D32" s="4">
        <v>182</v>
      </c>
      <c r="E32" s="4"/>
      <c r="F32" s="4">
        <v>118</v>
      </c>
    </row>
    <row r="33" spans="1:6" ht="12.75">
      <c r="A33" t="s">
        <v>34</v>
      </c>
      <c r="D33" s="4">
        <v>0</v>
      </c>
      <c r="E33" s="4"/>
      <c r="F33" s="4">
        <v>-4889</v>
      </c>
    </row>
    <row r="34" spans="1:6" ht="12.75">
      <c r="A34" t="s">
        <v>115</v>
      </c>
      <c r="D34" s="4">
        <v>3000</v>
      </c>
      <c r="E34" s="4"/>
      <c r="F34" s="4">
        <v>9000</v>
      </c>
    </row>
    <row r="35" spans="1:6" ht="12.75">
      <c r="A35" t="s">
        <v>131</v>
      </c>
      <c r="D35" s="4">
        <v>0</v>
      </c>
      <c r="E35" s="4"/>
      <c r="F35" s="4">
        <v>-330769</v>
      </c>
    </row>
    <row r="36" spans="1:6" ht="12.75">
      <c r="A36" t="s">
        <v>72</v>
      </c>
      <c r="D36" s="4">
        <v>-1504</v>
      </c>
      <c r="E36" s="4"/>
      <c r="F36" s="4">
        <v>-1457</v>
      </c>
    </row>
    <row r="37" spans="1:6" ht="15" customHeight="1">
      <c r="A37" s="25" t="s">
        <v>155</v>
      </c>
      <c r="B37" s="2"/>
      <c r="C37" s="2"/>
      <c r="D37" s="57">
        <f>SUM(D26:D36)</f>
        <v>-6758</v>
      </c>
      <c r="E37" s="4"/>
      <c r="F37" s="57">
        <f>SUM(F26:F36)</f>
        <v>-312787</v>
      </c>
    </row>
    <row r="38" spans="4:6" ht="12.75">
      <c r="D38" s="4"/>
      <c r="E38" s="4"/>
      <c r="F38" s="4"/>
    </row>
    <row r="39" spans="1:6" ht="15.75">
      <c r="A39" s="11" t="s">
        <v>96</v>
      </c>
      <c r="D39" s="4"/>
      <c r="E39" s="4"/>
      <c r="F39" s="4"/>
    </row>
    <row r="40" spans="1:6" ht="12.75">
      <c r="A40" t="s">
        <v>156</v>
      </c>
      <c r="D40" s="4">
        <v>-12951</v>
      </c>
      <c r="E40" s="4"/>
      <c r="F40" s="4">
        <v>0</v>
      </c>
    </row>
    <row r="41" spans="1:6" ht="12.75">
      <c r="A41" t="s">
        <v>157</v>
      </c>
      <c r="D41" s="4">
        <v>39191</v>
      </c>
      <c r="E41" s="4"/>
      <c r="F41" s="4">
        <v>0</v>
      </c>
    </row>
    <row r="42" spans="1:6" ht="12.75">
      <c r="A42" t="s">
        <v>35</v>
      </c>
      <c r="D42" s="4">
        <v>-84349</v>
      </c>
      <c r="E42" s="4"/>
      <c r="F42" s="4">
        <v>-55350</v>
      </c>
    </row>
    <row r="43" spans="1:6" ht="12.75">
      <c r="A43" t="s">
        <v>37</v>
      </c>
      <c r="D43" s="4">
        <v>-46655</v>
      </c>
      <c r="E43" s="4"/>
      <c r="F43" s="4">
        <v>-214617</v>
      </c>
    </row>
    <row r="44" spans="1:6" ht="12.75">
      <c r="A44" t="s">
        <v>36</v>
      </c>
      <c r="D44" s="4">
        <v>0</v>
      </c>
      <c r="E44" s="4"/>
      <c r="F44" s="4">
        <v>769401</v>
      </c>
    </row>
    <row r="45" spans="1:6" ht="15" customHeight="1">
      <c r="A45" s="25" t="s">
        <v>123</v>
      </c>
      <c r="B45" s="2"/>
      <c r="C45" s="2"/>
      <c r="D45" s="57">
        <f>SUM(D40:D44)</f>
        <v>-104764</v>
      </c>
      <c r="E45" s="4"/>
      <c r="F45" s="57">
        <f>SUM(F40:F44)</f>
        <v>499434</v>
      </c>
    </row>
    <row r="46" spans="4:6" ht="12.75">
      <c r="D46" s="4"/>
      <c r="E46" s="4"/>
      <c r="F46" s="4"/>
    </row>
    <row r="47" spans="1:6" ht="12.75">
      <c r="A47" t="s">
        <v>124</v>
      </c>
      <c r="D47" s="4">
        <f>+D23+D37+D45</f>
        <v>-63418</v>
      </c>
      <c r="E47" s="4"/>
      <c r="F47" s="4">
        <f>+F23+F37+F45</f>
        <v>203616</v>
      </c>
    </row>
    <row r="48" spans="4:6" ht="12.75">
      <c r="D48" s="4"/>
      <c r="E48" s="4"/>
      <c r="F48" s="4"/>
    </row>
    <row r="49" spans="1:6" ht="12.75">
      <c r="A49" t="s">
        <v>38</v>
      </c>
      <c r="D49" s="4">
        <v>211037</v>
      </c>
      <c r="E49" s="4"/>
      <c r="F49" s="4">
        <v>-44497</v>
      </c>
    </row>
    <row r="50" spans="1:6" ht="15" customHeight="1" thickBot="1">
      <c r="A50" s="2" t="s">
        <v>159</v>
      </c>
      <c r="B50" s="2"/>
      <c r="C50" s="2"/>
      <c r="D50" s="58">
        <f>SUM(D47:D49)</f>
        <v>147619</v>
      </c>
      <c r="E50" s="4"/>
      <c r="F50" s="58">
        <f>SUM(F47:F49)</f>
        <v>159119</v>
      </c>
    </row>
    <row r="51" ht="13.5" thickTop="1">
      <c r="F51" s="4"/>
    </row>
    <row r="52" spans="1:6" ht="12.75">
      <c r="A52" t="s">
        <v>39</v>
      </c>
      <c r="F52" s="4"/>
    </row>
    <row r="53" spans="4:6" ht="12.75">
      <c r="D53" s="23" t="s">
        <v>40</v>
      </c>
      <c r="F53" s="23" t="s">
        <v>40</v>
      </c>
    </row>
    <row r="54" spans="4:6" ht="12.75">
      <c r="D54" s="24" t="s">
        <v>151</v>
      </c>
      <c r="F54" s="24" t="s">
        <v>152</v>
      </c>
    </row>
    <row r="55" spans="1:6" ht="15" customHeight="1">
      <c r="A55" t="s">
        <v>41</v>
      </c>
      <c r="D55" s="4">
        <v>44468</v>
      </c>
      <c r="E55" s="4"/>
      <c r="F55" s="4">
        <v>40721</v>
      </c>
    </row>
    <row r="56" spans="1:6" ht="12.75">
      <c r="A56" t="s">
        <v>42</v>
      </c>
      <c r="D56" s="4">
        <v>149899</v>
      </c>
      <c r="E56" s="4"/>
      <c r="F56" s="4">
        <v>169400</v>
      </c>
    </row>
    <row r="57" spans="1:6" ht="12.75">
      <c r="A57" t="s">
        <v>43</v>
      </c>
      <c r="D57" s="4">
        <v>-46748</v>
      </c>
      <c r="E57" s="4"/>
      <c r="F57" s="4">
        <v>-51002</v>
      </c>
    </row>
    <row r="58" spans="4:7" ht="15" customHeight="1" thickBot="1">
      <c r="D58" s="58">
        <f>SUM(D55:D57)</f>
        <v>147619</v>
      </c>
      <c r="E58" s="4"/>
      <c r="F58" s="58">
        <f>SUM(F55:F57)</f>
        <v>159119</v>
      </c>
      <c r="G58" s="22" t="s">
        <v>44</v>
      </c>
    </row>
    <row r="59" spans="4:6" ht="13.5" thickTop="1">
      <c r="D59" s="30"/>
      <c r="F59" s="30"/>
    </row>
    <row r="60" ht="12.75">
      <c r="A60" t="s">
        <v>70</v>
      </c>
    </row>
    <row r="61" ht="12.75">
      <c r="A61" t="s">
        <v>114</v>
      </c>
    </row>
    <row r="62" ht="12.75">
      <c r="A62" t="s">
        <v>66</v>
      </c>
    </row>
    <row r="66" spans="1:3" ht="12.75">
      <c r="A66" s="31" t="s">
        <v>44</v>
      </c>
      <c r="B66" s="28" t="s">
        <v>135</v>
      </c>
      <c r="C66" s="28"/>
    </row>
    <row r="67" ht="12.75">
      <c r="A67" s="31" t="s">
        <v>158</v>
      </c>
    </row>
    <row r="68" ht="12.75">
      <c r="A68" s="33" t="s">
        <v>138</v>
      </c>
    </row>
    <row r="70" spans="4:6" ht="12.75">
      <c r="D70" s="4">
        <f>D50-D58</f>
        <v>0</v>
      </c>
      <c r="F70" s="4">
        <f>F50-F58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Mohd Isa</cp:lastModifiedBy>
  <cp:lastPrinted>2007-11-23T15:40:09Z</cp:lastPrinted>
  <dcterms:created xsi:type="dcterms:W3CDTF">2003-08-15T04:16:24Z</dcterms:created>
  <dcterms:modified xsi:type="dcterms:W3CDTF">2007-11-29T09:35:45Z</dcterms:modified>
  <cp:category/>
  <cp:version/>
  <cp:contentType/>
  <cp:contentStatus/>
</cp:coreProperties>
</file>